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WE-Werbung\Website\RELAUNCH WEBSITE_2018\Sprachversionen\Finale Übersetzungen\2_Mengenermittler_gesamt\ES\"/>
    </mc:Choice>
  </mc:AlternateContent>
  <workbookProtection workbookPassword="8DC9" lockStructure="1"/>
  <bookViews>
    <workbookView xWindow="0" yWindow="0" windowWidth="28800" windowHeight="11970" tabRatio="276"/>
  </bookViews>
  <sheets>
    <sheet name="OWA" sheetId="1" r:id="rId1"/>
    <sheet name="S3" sheetId="2" state="hidden" r:id="rId2"/>
    <sheet name="S3a" sheetId="3" state="hidden" r:id="rId3"/>
    <sheet name="S3cliq" sheetId="4" state="hidden" r:id="rId4"/>
    <sheet name="S3a cliq" sheetId="5" state="hidden" r:id="rId5"/>
    <sheet name="S15 cliq" sheetId="6" state="hidden" r:id="rId6"/>
    <sheet name="S15a cliq" sheetId="7" state="hidden" r:id="rId7"/>
    <sheet name="S19" sheetId="8" state="hidden" r:id="rId8"/>
    <sheet name="S15b" sheetId="9" state="hidden" r:id="rId9"/>
  </sheets>
  <definedNames>
    <definedName name="_xlnm.Print_Area" localSheetId="0">OWA!$B$2:$J$22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2" l="1"/>
  <c r="E17" i="1"/>
  <c r="E16" i="1"/>
  <c r="C7" i="9"/>
  <c r="C7" i="8"/>
  <c r="C7" i="7"/>
  <c r="C7" i="6"/>
  <c r="C7" i="5"/>
  <c r="C7" i="4"/>
  <c r="C7" i="3"/>
  <c r="D13" i="1"/>
  <c r="D14" i="1"/>
  <c r="D15" i="1"/>
  <c r="D16" i="1"/>
  <c r="D17" i="1"/>
  <c r="D12" i="1"/>
  <c r="C6" i="5"/>
  <c r="C16" i="1"/>
  <c r="F6" i="8"/>
  <c r="C6" i="7"/>
  <c r="I22" i="5"/>
  <c r="I21" i="5"/>
  <c r="C6" i="3"/>
  <c r="C6" i="8"/>
  <c r="D6" i="8"/>
  <c r="E6" i="8"/>
  <c r="E8" i="1"/>
  <c r="G18" i="1"/>
  <c r="G13" i="1"/>
  <c r="H14" i="1"/>
  <c r="F14" i="1"/>
  <c r="E15" i="1"/>
  <c r="E12" i="1"/>
  <c r="F18" i="1"/>
  <c r="H18" i="1"/>
  <c r="G15" i="1"/>
  <c r="H13" i="1"/>
  <c r="H15" i="1"/>
  <c r="F15" i="1"/>
  <c r="H12" i="1"/>
  <c r="E18" i="1"/>
  <c r="E13" i="1"/>
  <c r="G14" i="1"/>
  <c r="G12" i="1"/>
  <c r="F13" i="1"/>
  <c r="E14" i="1"/>
  <c r="F12" i="1"/>
</calcChain>
</file>

<file path=xl/sharedStrings.xml><?xml version="1.0" encoding="utf-8"?>
<sst xmlns="http://schemas.openxmlformats.org/spreadsheetml/2006/main" count="187" uniqueCount="55">
  <si>
    <t>Nr. / No.</t>
  </si>
  <si>
    <t>600 x 600</t>
  </si>
  <si>
    <t>625 x 625</t>
  </si>
  <si>
    <t>50G</t>
  </si>
  <si>
    <t>1200 x 600</t>
  </si>
  <si>
    <t>42/24</t>
  </si>
  <si>
    <t>50/15G</t>
  </si>
  <si>
    <t>12/…/…</t>
  </si>
  <si>
    <t>cliq-24-MR</t>
  </si>
  <si>
    <t>cliq-24-CT (kurz)</t>
  </si>
  <si>
    <t>cliq-24-CT (lang)</t>
  </si>
  <si>
    <t>1250 x 625</t>
  </si>
  <si>
    <t>cliq-15-MR</t>
  </si>
  <si>
    <t>cliq-15-CT (kurz)</t>
  </si>
  <si>
    <t>cliq-15-CT (lang)</t>
  </si>
  <si>
    <t>42/15</t>
  </si>
  <si>
    <t>50/19</t>
  </si>
  <si>
    <t>[m]</t>
  </si>
  <si>
    <t>Abhänger</t>
  </si>
  <si>
    <t>Tragprofil</t>
  </si>
  <si>
    <t>Verbindungsprofil kurz</t>
  </si>
  <si>
    <t>Verbindungsprofil lang</t>
  </si>
  <si>
    <t>Wandprofil</t>
  </si>
  <si>
    <t>Stufenwandprofil</t>
  </si>
  <si>
    <t>-</t>
  </si>
  <si>
    <t>Design</t>
  </si>
  <si>
    <t>600 x 600 mm</t>
  </si>
  <si>
    <t>625 x 625 mm</t>
  </si>
  <si>
    <t>1200 x 600 mm</t>
  </si>
  <si>
    <t>1250 x 625 mm</t>
  </si>
  <si>
    <t>Version 190328</t>
  </si>
  <si>
    <t>Determinación de cantidades para techos reticulados OWAcoustic</t>
  </si>
  <si>
    <t>Longitud espacial [m]</t>
  </si>
  <si>
    <t>Anchura espacial [m]</t>
  </si>
  <si>
    <t>Superficie espacial [m²]</t>
  </si>
  <si>
    <t>En el caso del perfil portante y los paneles de fibra mineral se tiene en cuenta un 10% de desperdicio.</t>
  </si>
  <si>
    <t>Para pedidos, el cliente deberá verificar nuestros datos (bajo su propia responsabilidad). El cliente se responsabiliza del artículo y la cantidad del encargo. No asumimos ninguna garantía ni responsabilidad en relación con grandes volúmenes. Esos volúmenes hacen referencia a datos aproximativos. En la práctica, pueden producirse divergencias.</t>
  </si>
  <si>
    <t>Piezas</t>
  </si>
  <si>
    <t>Enganche</t>
  </si>
  <si>
    <t>Perfil portante</t>
  </si>
  <si>
    <t>Perfil de unión, corto</t>
  </si>
  <si>
    <t>Perfil de unión, alargado</t>
  </si>
  <si>
    <t>Perfil de pared</t>
  </si>
  <si>
    <t>Paneles de fibra mineral OWAcoustic</t>
  </si>
  <si>
    <t>Sistema S3</t>
  </si>
  <si>
    <t>Sistema S3a</t>
  </si>
  <si>
    <t>Sistema S3 cliq</t>
  </si>
  <si>
    <t>Sistema S3a cliq</t>
  </si>
  <si>
    <t>Sistema S15 cliq</t>
  </si>
  <si>
    <t>Sistema S15a cliq</t>
  </si>
  <si>
    <t>Sistema S15b</t>
  </si>
  <si>
    <t>Sistema S19</t>
  </si>
  <si>
    <t>Taco Contura</t>
  </si>
  <si>
    <t>No. del artículo</t>
  </si>
  <si>
    <t>Presionar clip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</si>
</sst>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\ &quot;Stück&quot;"/>
    <numFmt numFmtId="165" formatCode="0\ &quot;m&quot;"/>
    <numFmt numFmtId="166" formatCode="0\ &quot;Stück&quot;"/>
    <numFmt numFmtId="167" formatCode="0.00\ &quot;m&quot;"/>
  </numFmts>
  <fonts count="10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2"/>
      <color theme="1"/>
      <name val="Arial"/>
      <family val="2"/>
    </font>
    <font>
      <b/>
      <sz val="20"/>
      <color theme="1"/>
      <name val="Arial"/>
      <family val="2"/>
    </font>
    <font>
      <b/>
      <sz val="10"/>
      <color rgb="FFFF0000"/>
      <name val="Arial"/>
      <family val="2"/>
    </font>
    <font>
      <sz val="6"/>
      <color theme="1"/>
      <name val="Arial"/>
      <family val="2"/>
    </font>
    <font>
      <b/>
      <sz val="6"/>
      <color theme="1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0" fontId="0" fillId="3" borderId="0" xfId="0" applyFill="1"/>
    <xf numFmtId="0" fontId="1" fillId="3" borderId="0" xfId="0" applyFont="1" applyFill="1"/>
    <xf numFmtId="0" fontId="0" fillId="3" borderId="0" xfId="0" applyFill="1" applyProtection="1"/>
    <xf numFmtId="0" fontId="1" fillId="3" borderId="0" xfId="0" applyFont="1" applyFill="1" applyProtection="1"/>
    <xf numFmtId="0" fontId="2" fillId="3" borderId="0" xfId="0" applyFont="1" applyFill="1" applyProtection="1">
      <protection locked="0"/>
    </xf>
    <xf numFmtId="165" fontId="0" fillId="0" borderId="0" xfId="0" applyNumberFormat="1" applyAlignment="1"/>
    <xf numFmtId="0" fontId="9" fillId="2" borderId="11" xfId="0" applyFont="1" applyFill="1" applyBorder="1" applyAlignment="1" applyProtection="1">
      <alignment horizontal="center" vertical="center" wrapText="1"/>
    </xf>
    <xf numFmtId="0" fontId="3" fillId="4" borderId="11" xfId="0" applyFont="1" applyFill="1" applyBorder="1" applyAlignment="1" applyProtection="1">
      <alignment horizontal="center" vertical="center" wrapText="1"/>
    </xf>
    <xf numFmtId="0" fontId="3" fillId="4" borderId="11" xfId="0" applyFont="1" applyFill="1" applyBorder="1" applyAlignment="1" applyProtection="1">
      <alignment horizontal="center" vertical="center"/>
    </xf>
    <xf numFmtId="0" fontId="8" fillId="5" borderId="10" xfId="0" applyFont="1" applyFill="1" applyBorder="1" applyAlignment="1" applyProtection="1">
      <alignment horizontal="center" vertical="center"/>
      <protection locked="0"/>
    </xf>
    <xf numFmtId="0" fontId="8" fillId="5" borderId="11" xfId="0" applyFont="1" applyFill="1" applyBorder="1" applyAlignment="1" applyProtection="1">
      <alignment horizontal="center" vertical="center"/>
      <protection locked="0"/>
    </xf>
    <xf numFmtId="0" fontId="8" fillId="2" borderId="11" xfId="0" applyFont="1" applyFill="1" applyBorder="1" applyAlignment="1" applyProtection="1">
      <alignment horizontal="center" vertical="center"/>
    </xf>
    <xf numFmtId="0" fontId="0" fillId="3" borderId="1" xfId="0" applyFill="1" applyBorder="1" applyProtection="1"/>
    <xf numFmtId="0" fontId="0" fillId="3" borderId="2" xfId="0" applyFill="1" applyBorder="1" applyProtection="1"/>
    <xf numFmtId="0" fontId="7" fillId="3" borderId="3" xfId="0" applyFont="1" applyFill="1" applyBorder="1" applyAlignment="1" applyProtection="1">
      <alignment horizontal="right"/>
    </xf>
    <xf numFmtId="0" fontId="0" fillId="3" borderId="4" xfId="0" applyFill="1" applyBorder="1" applyProtection="1"/>
    <xf numFmtId="0" fontId="0" fillId="3" borderId="0" xfId="0" applyFill="1" applyBorder="1" applyProtection="1"/>
    <xf numFmtId="0" fontId="0" fillId="3" borderId="5" xfId="0" applyFill="1" applyBorder="1" applyProtection="1"/>
    <xf numFmtId="0" fontId="1" fillId="4" borderId="11" xfId="0" applyFont="1" applyFill="1" applyBorder="1" applyAlignment="1" applyProtection="1">
      <alignment horizontal="center" vertical="center"/>
    </xf>
    <xf numFmtId="0" fontId="0" fillId="3" borderId="9" xfId="0" applyFill="1" applyBorder="1" applyProtection="1"/>
    <xf numFmtId="0" fontId="0" fillId="3" borderId="12" xfId="0" applyFill="1" applyBorder="1" applyProtection="1"/>
    <xf numFmtId="0" fontId="0" fillId="3" borderId="0" xfId="0" applyFill="1" applyBorder="1" applyAlignment="1" applyProtection="1">
      <alignment horizontal="center"/>
    </xf>
    <xf numFmtId="0" fontId="9" fillId="2" borderId="11" xfId="0" applyFont="1" applyFill="1" applyBorder="1" applyAlignment="1" applyProtection="1">
      <alignment horizontal="center" vertical="center"/>
    </xf>
    <xf numFmtId="164" fontId="9" fillId="2" borderId="11" xfId="0" applyNumberFormat="1" applyFont="1" applyFill="1" applyBorder="1" applyAlignment="1" applyProtection="1">
      <alignment horizontal="center" vertical="center"/>
    </xf>
    <xf numFmtId="0" fontId="0" fillId="3" borderId="6" xfId="0" applyFill="1" applyBorder="1" applyProtection="1"/>
    <xf numFmtId="0" fontId="0" fillId="3" borderId="7" xfId="0" applyFill="1" applyBorder="1" applyProtection="1"/>
    <xf numFmtId="0" fontId="0" fillId="3" borderId="8" xfId="0" applyFill="1" applyBorder="1" applyProtection="1"/>
    <xf numFmtId="164" fontId="9" fillId="3" borderId="11" xfId="0" applyNumberFormat="1" applyFont="1" applyFill="1" applyBorder="1" applyAlignment="1" applyProtection="1">
      <alignment horizontal="center" vertical="center"/>
    </xf>
    <xf numFmtId="0" fontId="3" fillId="4" borderId="11" xfId="0" applyFont="1" applyFill="1" applyBorder="1" applyAlignment="1" applyProtection="1">
      <alignment horizontal="center" vertical="center"/>
    </xf>
    <xf numFmtId="0" fontId="3" fillId="4" borderId="11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/>
    <xf numFmtId="0" fontId="0" fillId="3" borderId="0" xfId="0" applyFont="1" applyFill="1" applyProtection="1"/>
    <xf numFmtId="0" fontId="3" fillId="4" borderId="11" xfId="0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horizontal="center" vertical="center" wrapText="1"/>
    </xf>
    <xf numFmtId="165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trlProps/ctrlProp1.xml><?xml version="1.0" encoding="utf-8"?>
<formControlPr xmlns="http://schemas.microsoft.com/office/spreadsheetml/2009/9/main" objectType="Drop" dropLines="15" dropStyle="combo" dx="22" fmlaLink="$R$2" fmlaRange="$L$10:$L$24" sel="13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257175</xdr:colOff>
          <xdr:row>5</xdr:row>
          <xdr:rowOff>19050</xdr:rowOff>
        </xdr:from>
        <xdr:to>
          <xdr:col>8</xdr:col>
          <xdr:colOff>371475</xdr:colOff>
          <xdr:row>6</xdr:row>
          <xdr:rowOff>276225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xdr:twoCellAnchor>
    <xdr:from>
      <xdr:col>2</xdr:col>
      <xdr:colOff>89647</xdr:colOff>
      <xdr:row>2</xdr:row>
      <xdr:rowOff>33616</xdr:rowOff>
    </xdr:from>
    <xdr:to>
      <xdr:col>2</xdr:col>
      <xdr:colOff>1232647</xdr:colOff>
      <xdr:row>6</xdr:row>
      <xdr:rowOff>177526</xdr:rowOff>
    </xdr:to>
    <xdr:pic>
      <xdr:nvPicPr>
        <xdr:cNvPr id="3" name="Grafik 16" descr="OW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029" y="190498"/>
          <a:ext cx="1143000" cy="1096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88"/>
  <sheetViews>
    <sheetView tabSelected="1" zoomScale="115" zoomScaleNormal="115" workbookViewId="0">
      <selection activeCell="E6" sqref="E6"/>
    </sheetView>
  </sheetViews>
  <sheetFormatPr baseColWidth="10" defaultRowHeight="12.75" x14ac:dyDescent="0.2"/>
  <cols>
    <col min="1" max="1" width="0.7109375" customWidth="1"/>
    <col min="2" max="2" width="1.42578125" customWidth="1"/>
    <col min="3" max="3" width="24.140625" customWidth="1"/>
    <col min="4" max="4" width="21.7109375" customWidth="1"/>
    <col min="5" max="8" width="17.140625" customWidth="1"/>
    <col min="9" max="9" width="17.7109375" customWidth="1"/>
    <col min="10" max="10" width="14.85546875" customWidth="1"/>
    <col min="11" max="11" width="1.42578125" hidden="1" customWidth="1"/>
    <col min="12" max="12" width="16.5703125" hidden="1" customWidth="1"/>
    <col min="13" max="13" width="10.140625" hidden="1" customWidth="1"/>
    <col min="14" max="14" width="11.42578125" customWidth="1"/>
    <col min="15" max="15" width="12.42578125" bestFit="1" customWidth="1"/>
    <col min="16" max="16" width="11.5703125" bestFit="1" customWidth="1"/>
    <col min="17" max="17" width="11.42578125" customWidth="1"/>
    <col min="18" max="18" width="11.42578125" style="6" hidden="1" customWidth="1"/>
    <col min="19" max="19" width="0" style="6" hidden="1" customWidth="1"/>
    <col min="20" max="32" width="11.42578125" style="6"/>
  </cols>
  <sheetData>
    <row r="1" spans="1:18" ht="13.5" thickBot="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6"/>
      <c r="P1" s="6"/>
      <c r="Q1" s="6"/>
    </row>
    <row r="2" spans="1:18" x14ac:dyDescent="0.2">
      <c r="A2" s="8"/>
      <c r="B2" s="18"/>
      <c r="C2" s="19"/>
      <c r="D2" s="19"/>
      <c r="E2" s="19"/>
      <c r="F2" s="19"/>
      <c r="G2" s="19"/>
      <c r="H2" s="19"/>
      <c r="I2" s="19"/>
      <c r="J2" s="20" t="s">
        <v>30</v>
      </c>
      <c r="K2" s="8"/>
      <c r="L2" s="8"/>
      <c r="M2" s="8"/>
      <c r="N2" s="8"/>
      <c r="O2" s="8"/>
      <c r="P2" s="8"/>
      <c r="Q2" s="6"/>
      <c r="R2" s="10">
        <v>13</v>
      </c>
    </row>
    <row r="3" spans="1:18" ht="30" customHeight="1" x14ac:dyDescent="0.4">
      <c r="A3" s="8"/>
      <c r="B3" s="21"/>
      <c r="C3" s="22"/>
      <c r="D3" s="36" t="s">
        <v>31</v>
      </c>
      <c r="E3" s="22"/>
      <c r="F3" s="22"/>
      <c r="G3" s="22"/>
      <c r="H3" s="22"/>
      <c r="I3" s="22"/>
      <c r="J3" s="23"/>
      <c r="K3" s="8"/>
      <c r="L3" s="8"/>
      <c r="M3" s="8"/>
      <c r="N3" s="8"/>
      <c r="O3" s="8"/>
      <c r="P3" s="8"/>
      <c r="Q3" s="6"/>
      <c r="R3" s="10"/>
    </row>
    <row r="4" spans="1:18" x14ac:dyDescent="0.2">
      <c r="A4" s="8"/>
      <c r="B4" s="21"/>
      <c r="C4" s="22"/>
      <c r="D4" s="22"/>
      <c r="E4" s="22"/>
      <c r="F4" s="22"/>
      <c r="G4" s="22"/>
      <c r="H4" s="22"/>
      <c r="I4" s="22"/>
      <c r="J4" s="23"/>
      <c r="K4" s="8"/>
      <c r="L4" s="8"/>
      <c r="M4" s="8"/>
      <c r="N4" s="8"/>
      <c r="O4" s="8"/>
      <c r="P4" s="8"/>
      <c r="Q4" s="6"/>
      <c r="R4" s="10"/>
    </row>
    <row r="5" spans="1:18" x14ac:dyDescent="0.2">
      <c r="A5" s="8"/>
      <c r="B5" s="21"/>
      <c r="C5" s="22"/>
      <c r="D5" s="22"/>
      <c r="E5" s="22"/>
      <c r="F5" s="22"/>
      <c r="G5" s="22"/>
      <c r="H5" s="22"/>
      <c r="I5" s="22"/>
      <c r="J5" s="23"/>
      <c r="K5" s="8"/>
      <c r="L5" s="8"/>
      <c r="M5" s="8"/>
      <c r="N5" s="8"/>
      <c r="O5" s="8"/>
      <c r="P5" s="8"/>
      <c r="Q5" s="6"/>
    </row>
    <row r="6" spans="1:18" ht="22.5" customHeight="1" x14ac:dyDescent="0.2">
      <c r="A6" s="8"/>
      <c r="B6" s="21"/>
      <c r="C6" s="22"/>
      <c r="D6" s="24" t="s">
        <v>32</v>
      </c>
      <c r="E6" s="15">
        <v>20</v>
      </c>
      <c r="F6" s="25"/>
      <c r="G6" s="22"/>
      <c r="H6" s="22"/>
      <c r="I6" s="22"/>
      <c r="J6" s="23"/>
      <c r="K6" s="8"/>
      <c r="L6" s="8"/>
      <c r="M6" s="8"/>
      <c r="N6" s="8"/>
      <c r="O6" s="8"/>
      <c r="P6" s="8"/>
      <c r="Q6" s="6"/>
    </row>
    <row r="7" spans="1:18" ht="22.5" customHeight="1" x14ac:dyDescent="0.2">
      <c r="A7" s="8"/>
      <c r="B7" s="21"/>
      <c r="C7" s="22"/>
      <c r="D7" s="24" t="s">
        <v>33</v>
      </c>
      <c r="E7" s="16">
        <v>10</v>
      </c>
      <c r="F7" s="22"/>
      <c r="G7" s="22"/>
      <c r="H7" s="22"/>
      <c r="I7" s="22"/>
      <c r="J7" s="23"/>
      <c r="K7" s="8"/>
      <c r="L7" s="8"/>
      <c r="M7" s="8"/>
      <c r="N7" s="8"/>
      <c r="O7" s="8"/>
      <c r="P7" s="8"/>
      <c r="Q7" s="6"/>
    </row>
    <row r="8" spans="1:18" ht="22.5" customHeight="1" x14ac:dyDescent="0.2">
      <c r="A8" s="8"/>
      <c r="B8" s="21"/>
      <c r="C8" s="22"/>
      <c r="D8" s="24" t="s">
        <v>34</v>
      </c>
      <c r="E8" s="17">
        <f>E6*E7</f>
        <v>200</v>
      </c>
      <c r="F8" s="25"/>
      <c r="G8" s="22"/>
      <c r="H8" s="22"/>
      <c r="I8" s="22"/>
      <c r="J8" s="23"/>
      <c r="K8" s="8"/>
      <c r="L8" s="8"/>
      <c r="M8" s="8"/>
      <c r="N8" s="8"/>
      <c r="O8" s="8"/>
      <c r="P8" s="8"/>
      <c r="Q8" s="6"/>
    </row>
    <row r="9" spans="1:18" x14ac:dyDescent="0.2">
      <c r="A9" s="8"/>
      <c r="B9" s="21"/>
      <c r="C9" s="22"/>
      <c r="D9" s="26"/>
      <c r="E9" s="26"/>
      <c r="F9" s="22"/>
      <c r="G9" s="22"/>
      <c r="H9" s="22"/>
      <c r="I9" s="22"/>
      <c r="J9" s="23"/>
      <c r="K9" s="8"/>
      <c r="L9" s="8"/>
      <c r="M9" s="8"/>
      <c r="N9" s="8"/>
      <c r="O9" s="8"/>
      <c r="P9" s="8"/>
      <c r="Q9" s="6"/>
    </row>
    <row r="10" spans="1:18" x14ac:dyDescent="0.2">
      <c r="A10" s="8"/>
      <c r="B10" s="21"/>
      <c r="C10" s="22"/>
      <c r="D10" s="27"/>
      <c r="E10" s="27"/>
      <c r="F10" s="27"/>
      <c r="G10" s="27"/>
      <c r="H10" s="27"/>
      <c r="I10" s="22"/>
      <c r="J10" s="23"/>
      <c r="K10" s="8"/>
      <c r="L10" s="9" t="s">
        <v>44</v>
      </c>
      <c r="M10" s="8" t="s">
        <v>1</v>
      </c>
      <c r="N10" s="8"/>
      <c r="O10" s="8"/>
      <c r="P10" s="8"/>
      <c r="Q10" s="6"/>
    </row>
    <row r="11" spans="1:18" ht="22.5" customHeight="1" x14ac:dyDescent="0.2">
      <c r="A11" s="8"/>
      <c r="B11" s="21"/>
      <c r="C11" s="22"/>
      <c r="D11" s="28" t="s">
        <v>53</v>
      </c>
      <c r="E11" s="29" t="s">
        <v>26</v>
      </c>
      <c r="F11" s="29" t="s">
        <v>27</v>
      </c>
      <c r="G11" s="29" t="s">
        <v>28</v>
      </c>
      <c r="H11" s="29" t="s">
        <v>29</v>
      </c>
      <c r="I11" s="33"/>
      <c r="J11" s="23"/>
      <c r="K11" s="8"/>
      <c r="L11" s="8"/>
      <c r="M11" s="8"/>
      <c r="N11" s="8"/>
      <c r="O11" s="8"/>
      <c r="P11" s="8"/>
      <c r="Q11" s="6"/>
    </row>
    <row r="12" spans="1:18" ht="34.5" customHeight="1" x14ac:dyDescent="0.2">
      <c r="A12" s="8"/>
      <c r="B12" s="21"/>
      <c r="C12" s="12" t="s">
        <v>38</v>
      </c>
      <c r="D12" s="13" t="str">
        <f>IF($R$2=1,'S3'!B2,IF($R$2=3,S3a!B2,IF($R$2=5,S3cliq!B2,IF($R$2=7,'S3a cliq'!H17,IF($R$2=9,'S15 cliq'!B2,IF($R$2=11,'S15a cliq'!B2,IF($R$2=13,'S19'!B2,IF($R$2=15,S15b!B2,"-"))))))))</f>
        <v>12/…/…</v>
      </c>
      <c r="E12" s="14">
        <f>$E$8*IF($R$2=1,'S3'!C2,IF($R$2=3,S3a!C2,IF($R$2=5,S3cliq!C2,IF($R$2=7,'S3a cliq'!I17,IF($R$2=9,'S15 cliq'!C2,IF($R$2=11,'S15a cliq'!C2,IF($R$2=13,'S19'!C2,IF($R$2=15,S15b!C2,"-"))))))))</f>
        <v>140</v>
      </c>
      <c r="F12" s="14">
        <f>$E$8*IF($R$2=1,'S3'!D2,IF($R$2=3,S3a!D2,IF($R$2=5,S3cliq!D2,IF($R$2=7,'S3a cliq'!J17,IF($R$2=9,'S15 cliq'!D2,IF($R$2=11,'S15a cliq'!D2,IF($R$2=13,'S19'!D2,IF($R$2=15,S15b!D2,"-"))))))))</f>
        <v>140</v>
      </c>
      <c r="G12" s="14">
        <f>$E$8*IF($R$2=1,'S3'!E2,IF($R$2=3,S3a!E2,IF($R$2=5,S3cliq!E2,IF($R$2=7,'S3a cliq'!K17,IF($R$2=9,'S15 cliq'!E2,IF($R$2=11,'S15a cliq'!E2,IF($R$2=13,'S19'!E2,IF($R$2=15,S15b!E2,"-"))))))))</f>
        <v>220.00000000000003</v>
      </c>
      <c r="H12" s="14">
        <f>$E$8*IF($R$2=1,'S3'!F2,IF($R$2=3,S3a!F2,IF($R$2=5,S3cliq!F2,IF($R$2=7,'S3a cliq'!L17,IF($R$2=9,'S15 cliq'!F2,IF($R$2=11,'S15a cliq'!F2,IF($R$2=13,'S19'!F2,IF($R$2=15,S15b!F2,"-"))))))))</f>
        <v>220.00000000000003</v>
      </c>
      <c r="I12" s="35" t="s">
        <v>37</v>
      </c>
      <c r="J12" s="23"/>
      <c r="K12" s="8"/>
      <c r="L12" s="9" t="s">
        <v>45</v>
      </c>
      <c r="M12" s="8" t="s">
        <v>2</v>
      </c>
      <c r="N12" s="8"/>
      <c r="O12" s="8"/>
      <c r="P12" s="8"/>
      <c r="Q12" s="6"/>
    </row>
    <row r="13" spans="1:18" ht="34.5" customHeight="1" x14ac:dyDescent="0.2">
      <c r="A13" s="8"/>
      <c r="B13" s="21"/>
      <c r="C13" s="12" t="s">
        <v>39</v>
      </c>
      <c r="D13" s="13">
        <f>IF($R$2=1,'S3'!B3,IF($R$2=3,S3a!B3,IF($R$2=5,S3cliq!B3,IF($R$2=7,'S3a cliq'!H18,IF($R$2=9,'S15 cliq'!B3,IF($R$2=11,'S15a cliq'!B3,IF($R$2=13,'S19'!B3,IF($R$2=15,S15b!B3,"-"))))))))</f>
        <v>45</v>
      </c>
      <c r="E13" s="34">
        <f>ROUND($E$8*IF($R$2=1,'S3'!C3,IF($R$2=3,S3a!C3,IF($R$2=5,S3cliq!C3,IF($R$2=7,'S3a cliq'!I18,IF($R$2=9,'S15 cliq'!C3,IF($R$2=11,'S15a cliq'!C3,IF($R$2=13,'S19'!C3,IF($R$2=15,S15b!C3,"-"))))))))*1.1,0)</f>
        <v>183</v>
      </c>
      <c r="F13" s="34">
        <f>ROUND($E$8*IF($R$2=1,'S3'!D3,IF($R$2=3,S3a!D3,IF($R$2=5,S3cliq!D3,IF($R$2=7,'S3a cliq'!J18,IF($R$2=9,'S15 cliq'!D3,IF($R$2=11,'S15a cliq'!D3,IF($R$2=13,'S19'!D3,IF($R$2=15,S15b!D3,"-"))))))))*1.1,0)</f>
        <v>176</v>
      </c>
      <c r="G13" s="34">
        <f>ROUND($E$8*IF($R$2=1,'S3'!E3,IF($R$2=3,S3a!E3,IF($R$2=5,S3cliq!E3,IF($R$2=7,'S3a cliq'!K18,IF($R$2=9,'S15 cliq'!E3,IF($R$2=11,'S15a cliq'!E3,IF($R$2=13,'S19'!E3,IF($R$2=15,S15b!E3,"-"))))))))*1.1,0)</f>
        <v>365</v>
      </c>
      <c r="H13" s="34">
        <f>ROUND($E$8*IF($R$2=1,'S3'!F3,IF($R$2=3,S3a!F3,IF($R$2=5,S3cliq!F3,IF($R$2=7,'S3a cliq'!L18,IF($R$2=9,'S15 cliq'!F3,IF($R$2=11,'S15a cliq'!F3,IF($R$2=13,'S19'!F3,IF($R$2=15,S15b!F3,"-"))))))))*1.1,0)</f>
        <v>352</v>
      </c>
      <c r="I13" s="34" t="s">
        <v>17</v>
      </c>
      <c r="J13" s="23"/>
      <c r="K13" s="8"/>
      <c r="L13" s="8"/>
      <c r="M13" s="8"/>
      <c r="N13" s="8"/>
      <c r="O13" s="8"/>
      <c r="P13" s="8"/>
      <c r="Q13" s="6"/>
    </row>
    <row r="14" spans="1:18" ht="34.5" customHeight="1" x14ac:dyDescent="0.2">
      <c r="A14" s="8"/>
      <c r="B14" s="21"/>
      <c r="C14" s="12" t="s">
        <v>40</v>
      </c>
      <c r="D14" s="13">
        <f>IF($R$2=1,'S3'!B4,IF($R$2=3,S3a!B4,IF($R$2=5,S3cliq!B4,IF($R$2=7,'S3a cliq'!H19,IF($R$2=9,'S15 cliq'!B4,IF($R$2=11,'S15a cliq'!B4,IF($R$2=13,'S19'!B4,IF($R$2=15,S15b!B4,"-"))))))))</f>
        <v>46</v>
      </c>
      <c r="E14" s="14">
        <f>$E$8*IF($R$2=1,'S3'!C4,IF($R$2=3,S3a!C4,IF($R$2=5,S3cliq!C4,IF($R$2=7,'S3a cliq'!I19,IF($R$2=9,'S15 cliq'!C4,IF($R$2=11,'S15a cliq'!C4,IF($R$2=13,'S19'!C4,IF($R$2=15,S15b!C4,"-"))))))))</f>
        <v>166</v>
      </c>
      <c r="F14" s="14">
        <f>$E$8*IF($R$2=1,'S3'!D4,IF($R$2=3,S3a!D4,IF($R$2=5,S3cliq!D4,IF($R$2=7,'S3a cliq'!J19,IF($R$2=9,'S15 cliq'!D4,IF($R$2=11,'S15a cliq'!D4,IF($R$2=13,'S19'!D4,IF($R$2=15,S15b!D4,"-"))))))))</f>
        <v>160</v>
      </c>
      <c r="G14" s="14">
        <f>$E$8*IF($R$2=1,'S3'!E4,IF($R$2=3,S3a!E4,IF($R$2=5,S3cliq!E4,IF($R$2=7,'S3a cliq'!K19,IF($R$2=9,'S15 cliq'!E4,IF($R$2=11,'S15a cliq'!E4,IF($R$2=13,'S19'!E4,IF($R$2=15,S15b!E4,"-"))))))))</f>
        <v>166</v>
      </c>
      <c r="H14" s="14">
        <f>$E$8*IF($R$2=1,'S3'!F4,IF($R$2=3,S3a!F4,IF($R$2=5,S3cliq!F4,IF($R$2=7,'S3a cliq'!L19,IF($R$2=9,'S15 cliq'!F4,IF($R$2=11,'S15a cliq'!F4,IF($R$2=13,'S19'!F4,IF($R$2=15,S15b!F4,"-"))))))))</f>
        <v>160</v>
      </c>
      <c r="I14" s="14" t="s">
        <v>17</v>
      </c>
      <c r="J14" s="23"/>
      <c r="K14" s="8"/>
      <c r="L14" s="9" t="s">
        <v>46</v>
      </c>
      <c r="M14" s="8" t="s">
        <v>4</v>
      </c>
      <c r="N14" s="8"/>
      <c r="O14" s="8"/>
      <c r="P14" s="8"/>
      <c r="Q14" s="6"/>
    </row>
    <row r="15" spans="1:18" ht="34.5" customHeight="1" x14ac:dyDescent="0.2">
      <c r="A15" s="8"/>
      <c r="B15" s="21"/>
      <c r="C15" s="12" t="s">
        <v>41</v>
      </c>
      <c r="D15" s="13">
        <f>IF($R$2=1,'S3'!B5,IF($R$2=3,S3a!B5,IF($R$2=5,S3cliq!B5,IF($R$2=7,'S3a cliq'!H20,IF($R$2=9,'S15 cliq'!B5,IF($R$2=11,'S15a cliq'!B5,IF($R$2=13,'S19'!B5,IF($R$2=15,S15b!B5,"-"))))))))</f>
        <v>47</v>
      </c>
      <c r="E15" s="14">
        <f>$E$8*IF($R$2=1,'S3'!C5,IF($R$2=3,S3a!C5,IF($R$2=5,S3cliq!C5,IF($R$2=7,'S3a cliq'!I20,IF($R$2=9,'S15 cliq'!C5,IF($R$2=11,'S15a cliq'!C5,IF($R$2=13,'S19'!C5,IF($R$2=15,S15b!C5,"-"))))))))</f>
        <v>332</v>
      </c>
      <c r="F15" s="14">
        <f>$E$8*IF($R$2=1,'S3'!D5,IF($R$2=3,S3a!D5,IF($R$2=5,S3cliq!D5,IF($R$2=7,'S3a cliq'!J20,IF($R$2=9,'S15 cliq'!D5,IF($R$2=11,'S15a cliq'!D5,IF($R$2=13,'S19'!D5,IF($R$2=15,S15b!D5,"-"))))))))</f>
        <v>320</v>
      </c>
      <c r="G15" s="14">
        <f>$E$8*IF($R$2=1,'S3'!E5,IF($R$2=3,S3a!E5,IF($R$2=5,S3cliq!E5,IF($R$2=7,'S3a cliq'!K20,IF($R$2=9,'S15 cliq'!E5,IF($R$2=11,'S15a cliq'!E5,IF($R$2=13,'S19'!E5,IF($R$2=15,S15b!E5,"-"))))))))</f>
        <v>0</v>
      </c>
      <c r="H15" s="14">
        <f>$E$8*IF($R$2=1,'S3'!F5,IF($R$2=3,S3a!F5,IF($R$2=5,S3cliq!F5,IF($R$2=7,'S3a cliq'!L20,IF($R$2=9,'S15 cliq'!F5,IF($R$2=11,'S15a cliq'!F5,IF($R$2=13,'S19'!F5,IF($R$2=15,S15b!F5,"-"))))))))</f>
        <v>0</v>
      </c>
      <c r="I15" s="14" t="s">
        <v>17</v>
      </c>
      <c r="J15" s="23"/>
      <c r="K15" s="8"/>
      <c r="L15" s="8"/>
      <c r="M15" s="8"/>
      <c r="N15" s="8"/>
      <c r="O15" s="8"/>
      <c r="P15" s="37"/>
      <c r="Q15" s="6"/>
    </row>
    <row r="16" spans="1:18" ht="34.5" customHeight="1" x14ac:dyDescent="0.2">
      <c r="A16" s="8"/>
      <c r="B16" s="21"/>
      <c r="C16" s="12" t="str">
        <f>IF($R$2=1,'S3'!A6,IF($R$2=3,S3a!A6,IF($R$2=5,S3cliq!A6,IF($R$2=7,'S3a cliq'!G21,IF($R$2=9,'S15 cliq'!A6,IF($R$2=11,'S15a cliq'!A6,IF($R$2=13,'S19'!A6,IF($R$2=15,S15b!A6,"-"))))))))</f>
        <v>Presionar clip</v>
      </c>
      <c r="D16" s="13">
        <f>IF($R$2=1,'S3'!B6,IF($R$2=3,S3a!B6,IF($R$2=5,S3cliq!B6,IF($R$2=7,'S3a cliq'!H21,IF($R$2=9,'S15 cliq'!B6,IF($R$2=11,'S15a cliq'!B6,IF($R$2=13,'S19'!B6,IF($R$2=15,S15b!B6,"-"))))))))</f>
        <v>819</v>
      </c>
      <c r="E16" s="38">
        <f>IF($R$2=1,'S3'!C6,IF($R$2=3,S3a!C6,IF($R$2=5,S3cliq!C6,IF($R$2=7,'S3a cliq'!C6,IF($R$2=9,'S15 cliq'!C6,IF($R$2=11,'S15a cliq'!C6,IF($R$2=13,'S19'!C6,IF($R$2=15,S15b!C6,"-"))))))))</f>
        <v>25.2</v>
      </c>
      <c r="F16" s="38"/>
      <c r="G16" s="38"/>
      <c r="H16" s="38"/>
      <c r="I16" s="35" t="s">
        <v>37</v>
      </c>
      <c r="J16" s="23"/>
      <c r="K16" s="8"/>
      <c r="L16" s="9" t="s">
        <v>47</v>
      </c>
      <c r="M16" s="8" t="s">
        <v>11</v>
      </c>
      <c r="N16" s="8"/>
      <c r="O16" s="8"/>
      <c r="P16" s="9"/>
      <c r="Q16" s="6"/>
    </row>
    <row r="17" spans="1:17" ht="34.5" customHeight="1" x14ac:dyDescent="0.2">
      <c r="A17" s="8"/>
      <c r="B17" s="21"/>
      <c r="C17" s="12" t="s">
        <v>42</v>
      </c>
      <c r="D17" s="13" t="str">
        <f>IF($R$2=1,'S3'!B7,IF($R$2=3,S3a!B7,IF($R$2=5,S3cliq!B7,IF($R$2=7,'S3a cliq'!H22,IF($R$2=9,'S15 cliq'!B7,IF($R$2=11,'S15a cliq'!B7,IF($R$2=13,'S19'!B7,IF($R$2=15,S15b!B7,"-"))))))))</f>
        <v>50/19</v>
      </c>
      <c r="E17" s="38">
        <f>IF($R$2=1,'S3'!C7,IF($R$2=3,S3a!C7,IF($R$2=5,S3cliq!C7,IF($R$2=7,'S3a cliq'!C7,IF($R$2=9,'S15 cliq'!C7,IF($R$2=11,'S15a cliq'!C7,IF($R$2=13,'S19'!C7,IF($R$2=15,S15b!C7,"-"))))))))</f>
        <v>60</v>
      </c>
      <c r="F17" s="38"/>
      <c r="G17" s="38"/>
      <c r="H17" s="38"/>
      <c r="I17" s="14" t="s">
        <v>17</v>
      </c>
      <c r="J17" s="23"/>
      <c r="K17" s="8"/>
      <c r="L17" s="8"/>
      <c r="M17" s="8"/>
      <c r="N17" s="8"/>
      <c r="O17" s="8"/>
      <c r="P17" s="9"/>
      <c r="Q17" s="6"/>
    </row>
    <row r="18" spans="1:17" ht="34.5" customHeight="1" x14ac:dyDescent="0.2">
      <c r="A18" s="8"/>
      <c r="B18" s="21"/>
      <c r="C18" s="12" t="s">
        <v>43</v>
      </c>
      <c r="D18" s="13" t="s">
        <v>25</v>
      </c>
      <c r="E18" s="14">
        <f>ROUND(($E$8/0.36)*1.1,0)</f>
        <v>611</v>
      </c>
      <c r="F18" s="14">
        <f>ROUND(($E$8/0.3906)*1.1,0)</f>
        <v>563</v>
      </c>
      <c r="G18" s="14">
        <f>ROUND(($E$8/0.72)*1.1,0)</f>
        <v>306</v>
      </c>
      <c r="H18" s="14">
        <f>ROUND(($E$8/0.78125)*1.1,0)</f>
        <v>282</v>
      </c>
      <c r="I18" s="35" t="s">
        <v>37</v>
      </c>
      <c r="J18" s="23"/>
      <c r="K18" s="8"/>
      <c r="L18" s="9" t="s">
        <v>48</v>
      </c>
      <c r="M18" s="8"/>
      <c r="N18" s="8"/>
      <c r="O18" s="8"/>
      <c r="P18" s="8"/>
      <c r="Q18" s="6"/>
    </row>
    <row r="19" spans="1:17" ht="5.25" customHeight="1" x14ac:dyDescent="0.2">
      <c r="A19" s="8"/>
      <c r="B19" s="21"/>
      <c r="C19" s="22"/>
      <c r="D19" s="22"/>
      <c r="E19" s="22"/>
      <c r="F19" s="22"/>
      <c r="G19" s="22"/>
      <c r="H19" s="22"/>
      <c r="I19" s="22"/>
      <c r="J19" s="23"/>
      <c r="K19" s="8"/>
      <c r="L19" s="8"/>
      <c r="M19" s="8"/>
      <c r="N19" s="8"/>
      <c r="O19" s="8"/>
      <c r="P19" s="8"/>
      <c r="Q19" s="6"/>
    </row>
    <row r="20" spans="1:17" x14ac:dyDescent="0.2">
      <c r="A20" s="8"/>
      <c r="B20" s="21"/>
      <c r="C20" s="39" t="s">
        <v>35</v>
      </c>
      <c r="D20" s="39"/>
      <c r="E20" s="39"/>
      <c r="F20" s="39"/>
      <c r="G20" s="39"/>
      <c r="H20" s="39"/>
      <c r="I20" s="39"/>
      <c r="J20" s="40"/>
      <c r="K20" s="8"/>
      <c r="L20" s="9" t="s">
        <v>49</v>
      </c>
      <c r="M20" s="8"/>
      <c r="N20" s="8"/>
      <c r="O20" s="8"/>
      <c r="P20" s="8"/>
      <c r="Q20" s="6"/>
    </row>
    <row r="21" spans="1:17" ht="17.25" customHeight="1" x14ac:dyDescent="0.2">
      <c r="A21" s="8"/>
      <c r="B21" s="21"/>
      <c r="C21" s="41" t="s">
        <v>36</v>
      </c>
      <c r="D21" s="41"/>
      <c r="E21" s="41"/>
      <c r="F21" s="41"/>
      <c r="G21" s="41"/>
      <c r="H21" s="41"/>
      <c r="I21" s="41"/>
      <c r="J21" s="42"/>
      <c r="K21" s="8"/>
      <c r="L21" s="9"/>
      <c r="M21" s="8"/>
      <c r="N21" s="8"/>
      <c r="O21" s="8"/>
      <c r="P21" s="8"/>
      <c r="Q21" s="6"/>
    </row>
    <row r="22" spans="1:17" s="6" customFormat="1" ht="13.5" thickBot="1" x14ac:dyDescent="0.25">
      <c r="A22" s="8"/>
      <c r="B22" s="30"/>
      <c r="C22" s="31"/>
      <c r="D22" s="31"/>
      <c r="E22" s="31"/>
      <c r="F22" s="31"/>
      <c r="G22" s="31"/>
      <c r="H22" s="31"/>
      <c r="I22" s="31"/>
      <c r="J22" s="32"/>
      <c r="K22" s="8"/>
      <c r="L22" s="9" t="s">
        <v>51</v>
      </c>
      <c r="M22" s="8"/>
      <c r="N22" s="8"/>
      <c r="O22" s="8"/>
      <c r="P22" s="8"/>
    </row>
    <row r="23" spans="1:17" x14ac:dyDescent="0.2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6"/>
      <c r="P23" s="6"/>
      <c r="Q23" s="6"/>
    </row>
    <row r="24" spans="1:17" x14ac:dyDescent="0.2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7" t="s">
        <v>50</v>
      </c>
      <c r="M24" s="6"/>
      <c r="N24" s="6"/>
      <c r="O24" s="6"/>
      <c r="P24" s="6"/>
      <c r="Q24" s="6"/>
    </row>
    <row r="25" spans="1:17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M25" s="6"/>
      <c r="N25" s="6"/>
      <c r="O25" s="6"/>
      <c r="P25" s="6"/>
      <c r="Q25" s="6"/>
    </row>
    <row r="26" spans="1:17" x14ac:dyDescent="0.2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</row>
    <row r="27" spans="1:17" x14ac:dyDescent="0.2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</row>
    <row r="28" spans="1:17" x14ac:dyDescent="0.2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</row>
    <row r="29" spans="1:17" x14ac:dyDescent="0.2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</row>
    <row r="30" spans="1:17" x14ac:dyDescent="0.2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</row>
    <row r="31" spans="1:17" x14ac:dyDescent="0.2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</row>
    <row r="32" spans="1:17" x14ac:dyDescent="0.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</row>
    <row r="33" spans="1:17" x14ac:dyDescent="0.2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</row>
    <row r="34" spans="1:17" x14ac:dyDescent="0.2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</row>
    <row r="35" spans="1:17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</row>
    <row r="36" spans="1:17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</row>
    <row r="37" spans="1:17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</row>
    <row r="38" spans="1:17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</row>
    <row r="39" spans="1:17" x14ac:dyDescent="0.2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</row>
    <row r="40" spans="1:17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</row>
    <row r="41" spans="1:17" x14ac:dyDescent="0.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</row>
    <row r="42" spans="1:17" x14ac:dyDescent="0.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</row>
    <row r="43" spans="1:17" x14ac:dyDescent="0.2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</row>
    <row r="44" spans="1:17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</row>
    <row r="45" spans="1:17" x14ac:dyDescent="0.2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</row>
    <row r="46" spans="1:17" x14ac:dyDescent="0.2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</row>
    <row r="47" spans="1:17" x14ac:dyDescent="0.2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</row>
    <row r="48" spans="1:17" x14ac:dyDescent="0.2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</row>
    <row r="49" spans="1:17" x14ac:dyDescent="0.2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</row>
    <row r="50" spans="1:17" x14ac:dyDescent="0.2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</row>
    <row r="51" spans="1:17" x14ac:dyDescent="0.2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</row>
    <row r="52" spans="1:17" x14ac:dyDescent="0.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</row>
    <row r="53" spans="1:17" x14ac:dyDescent="0.2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</row>
    <row r="54" spans="1:17" x14ac:dyDescent="0.2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</row>
    <row r="55" spans="1:17" x14ac:dyDescent="0.2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</row>
    <row r="56" spans="1:17" x14ac:dyDescent="0.2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</row>
    <row r="57" spans="1:17" x14ac:dyDescent="0.2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</row>
    <row r="58" spans="1:17" x14ac:dyDescent="0.2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</row>
    <row r="59" spans="1:17" x14ac:dyDescent="0.2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</row>
    <row r="60" spans="1:17" x14ac:dyDescent="0.2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</row>
    <row r="61" spans="1:17" x14ac:dyDescent="0.2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</row>
    <row r="62" spans="1:17" x14ac:dyDescent="0.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</row>
    <row r="63" spans="1:17" x14ac:dyDescent="0.2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</row>
    <row r="64" spans="1:17" x14ac:dyDescent="0.2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</row>
    <row r="65" spans="1:17" x14ac:dyDescent="0.2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</row>
    <row r="66" spans="1:17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</row>
    <row r="67" spans="1:17" x14ac:dyDescent="0.2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</row>
    <row r="68" spans="1:17" x14ac:dyDescent="0.2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</row>
    <row r="69" spans="1:17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</row>
    <row r="70" spans="1:17" x14ac:dyDescent="0.2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</row>
    <row r="71" spans="1:17" x14ac:dyDescent="0.2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</row>
    <row r="72" spans="1:17" x14ac:dyDescent="0.2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</row>
    <row r="73" spans="1:17" x14ac:dyDescent="0.2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</row>
    <row r="74" spans="1:17" x14ac:dyDescent="0.2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</row>
    <row r="75" spans="1:17" x14ac:dyDescent="0.2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</row>
    <row r="76" spans="1:17" x14ac:dyDescent="0.2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</row>
    <row r="77" spans="1:17" x14ac:dyDescent="0.2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</row>
    <row r="78" spans="1:17" x14ac:dyDescent="0.2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</row>
    <row r="79" spans="1:17" x14ac:dyDescent="0.2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</row>
    <row r="80" spans="1:17" x14ac:dyDescent="0.2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</row>
    <row r="81" spans="1:17" x14ac:dyDescent="0.2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</row>
    <row r="82" spans="1:17" x14ac:dyDescent="0.2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</row>
    <row r="83" spans="1:17" x14ac:dyDescent="0.2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</row>
    <row r="84" spans="1:17" x14ac:dyDescent="0.2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</row>
    <row r="85" spans="1:17" x14ac:dyDescent="0.2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</row>
    <row r="86" spans="1:17" x14ac:dyDescent="0.2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</row>
    <row r="87" spans="1:17" x14ac:dyDescent="0.2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</row>
    <row r="88" spans="1:17" x14ac:dyDescent="0.2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</row>
  </sheetData>
  <sheetProtection algorithmName="SHA-512" hashValue="u9vvcvv3nc9/+9+T5Tx1EGqQKoKPxs02AEYNI/te72Uj84Yf8wERf9pP44MyCTWsz/DLH4MNMAA3ZAU/KXVJJg==" saltValue="oxN7dBES3U5UTnalnMf78w==" spinCount="100000" sheet="1" objects="1" scenarios="1" selectLockedCells="1"/>
  <mergeCells count="4">
    <mergeCell ref="E16:H16"/>
    <mergeCell ref="E17:H17"/>
    <mergeCell ref="C20:J20"/>
    <mergeCell ref="C21:J21"/>
  </mergeCells>
  <pageMargins left="0.7" right="0.7" top="0.78740157499999996" bottom="0.78740157499999996" header="0.3" footer="0.3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locked="0" defaultSize="0" autoFill="0" autoLine="0" autoPict="0">
                <anchor moveWithCells="1">
                  <from>
                    <xdr:col>5</xdr:col>
                    <xdr:colOff>257175</xdr:colOff>
                    <xdr:row>5</xdr:row>
                    <xdr:rowOff>19050</xdr:rowOff>
                  </from>
                  <to>
                    <xdr:col>8</xdr:col>
                    <xdr:colOff>371475</xdr:colOff>
                    <xdr:row>6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C7" sqref="C7:F7"/>
    </sheetView>
  </sheetViews>
  <sheetFormatPr baseColWidth="10" defaultRowHeight="12.75" x14ac:dyDescent="0.2"/>
  <sheetData>
    <row r="1" spans="1:6" x14ac:dyDescent="0.2">
      <c r="B1" s="1" t="s">
        <v>0</v>
      </c>
      <c r="C1" s="1" t="s">
        <v>1</v>
      </c>
      <c r="D1" s="1" t="s">
        <v>2</v>
      </c>
      <c r="E1" s="1" t="s">
        <v>4</v>
      </c>
      <c r="F1" s="1" t="s">
        <v>11</v>
      </c>
    </row>
    <row r="2" spans="1:6" x14ac:dyDescent="0.2">
      <c r="A2" t="s">
        <v>18</v>
      </c>
      <c r="B2" s="1" t="s">
        <v>7</v>
      </c>
      <c r="C2" s="2">
        <v>0.7</v>
      </c>
      <c r="D2" s="2">
        <v>0.7</v>
      </c>
      <c r="E2" s="2">
        <v>0.7</v>
      </c>
      <c r="F2" s="2">
        <v>0.7</v>
      </c>
    </row>
    <row r="3" spans="1:6" x14ac:dyDescent="0.2">
      <c r="A3" t="s">
        <v>19</v>
      </c>
      <c r="B3" s="1">
        <v>45</v>
      </c>
      <c r="C3" s="3">
        <v>0.83</v>
      </c>
      <c r="D3" s="3">
        <v>0.8</v>
      </c>
      <c r="E3" s="3">
        <v>0.83</v>
      </c>
      <c r="F3" s="3">
        <v>0.8</v>
      </c>
    </row>
    <row r="4" spans="1:6" x14ac:dyDescent="0.2">
      <c r="A4" t="s">
        <v>20</v>
      </c>
      <c r="B4" s="1">
        <v>46</v>
      </c>
      <c r="C4" s="3">
        <v>0.83</v>
      </c>
      <c r="D4" s="3">
        <v>0.8</v>
      </c>
      <c r="E4" s="3">
        <v>0</v>
      </c>
      <c r="F4" s="3">
        <v>0</v>
      </c>
    </row>
    <row r="5" spans="1:6" x14ac:dyDescent="0.2">
      <c r="A5" t="s">
        <v>21</v>
      </c>
      <c r="B5" s="1">
        <v>47</v>
      </c>
      <c r="C5" s="3">
        <v>1.66</v>
      </c>
      <c r="D5" s="3">
        <v>1.6</v>
      </c>
      <c r="E5" s="3">
        <v>1.66</v>
      </c>
      <c r="F5" s="3">
        <v>1.6</v>
      </c>
    </row>
    <row r="6" spans="1:6" x14ac:dyDescent="0.2">
      <c r="A6" t="s">
        <v>24</v>
      </c>
      <c r="B6" s="1" t="s">
        <v>24</v>
      </c>
      <c r="C6" s="3" t="s">
        <v>24</v>
      </c>
      <c r="D6" s="3" t="s">
        <v>24</v>
      </c>
      <c r="E6" s="3" t="s">
        <v>24</v>
      </c>
      <c r="F6" s="3" t="s">
        <v>24</v>
      </c>
    </row>
    <row r="7" spans="1:6" x14ac:dyDescent="0.2">
      <c r="A7" t="s">
        <v>22</v>
      </c>
      <c r="B7" s="1" t="s">
        <v>3</v>
      </c>
      <c r="C7" s="43">
        <f>(OWA!$E$6+OWA!$E$7)*2</f>
        <v>60</v>
      </c>
      <c r="D7" s="43"/>
      <c r="E7" s="43"/>
      <c r="F7" s="43"/>
    </row>
  </sheetData>
  <mergeCells count="1">
    <mergeCell ref="C7:F7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A6" sqref="A6"/>
    </sheetView>
  </sheetViews>
  <sheetFormatPr baseColWidth="10" defaultRowHeight="12.75" x14ac:dyDescent="0.2"/>
  <sheetData>
    <row r="1" spans="1:6" x14ac:dyDescent="0.2">
      <c r="B1" s="1" t="s">
        <v>0</v>
      </c>
      <c r="C1" s="1" t="s">
        <v>1</v>
      </c>
      <c r="D1" s="1" t="s">
        <v>2</v>
      </c>
      <c r="E1" s="1" t="s">
        <v>4</v>
      </c>
      <c r="F1" s="1" t="s">
        <v>11</v>
      </c>
    </row>
    <row r="2" spans="1:6" x14ac:dyDescent="0.2">
      <c r="A2" t="s">
        <v>18</v>
      </c>
      <c r="B2" s="1" t="s">
        <v>7</v>
      </c>
      <c r="C2" s="2">
        <v>0.7</v>
      </c>
      <c r="D2" s="2">
        <v>0.7</v>
      </c>
      <c r="E2" s="2">
        <v>0.7</v>
      </c>
      <c r="F2" s="2">
        <v>0.7</v>
      </c>
    </row>
    <row r="3" spans="1:6" x14ac:dyDescent="0.2">
      <c r="A3" t="s">
        <v>19</v>
      </c>
      <c r="B3" s="1">
        <v>45</v>
      </c>
      <c r="C3" s="3">
        <v>0.83</v>
      </c>
      <c r="D3" s="3">
        <v>0.8</v>
      </c>
      <c r="E3" s="3">
        <v>0.83</v>
      </c>
      <c r="F3" s="3">
        <v>0.8</v>
      </c>
    </row>
    <row r="4" spans="1:6" x14ac:dyDescent="0.2">
      <c r="A4" t="s">
        <v>20</v>
      </c>
      <c r="B4" s="1">
        <v>46</v>
      </c>
      <c r="C4" s="3">
        <v>0.83</v>
      </c>
      <c r="D4" s="3">
        <v>0.8</v>
      </c>
      <c r="E4" s="3">
        <v>0</v>
      </c>
      <c r="F4" s="3">
        <v>0</v>
      </c>
    </row>
    <row r="5" spans="1:6" x14ac:dyDescent="0.2">
      <c r="A5" t="s">
        <v>21</v>
      </c>
      <c r="B5" s="1">
        <v>47</v>
      </c>
      <c r="C5" s="3">
        <v>1.66</v>
      </c>
      <c r="D5" s="3">
        <v>1.6</v>
      </c>
      <c r="E5" s="3">
        <v>1.66</v>
      </c>
      <c r="F5" s="3">
        <v>1.6</v>
      </c>
    </row>
    <row r="6" spans="1:6" x14ac:dyDescent="0.2">
      <c r="A6" s="9" t="s">
        <v>52</v>
      </c>
      <c r="B6" s="1" t="s">
        <v>5</v>
      </c>
      <c r="C6" s="44">
        <f>C7*1.6</f>
        <v>96</v>
      </c>
      <c r="D6" s="44"/>
      <c r="E6" s="44"/>
      <c r="F6" s="44"/>
    </row>
    <row r="7" spans="1:6" x14ac:dyDescent="0.2">
      <c r="A7" t="s">
        <v>23</v>
      </c>
      <c r="B7" s="1" t="s">
        <v>6</v>
      </c>
      <c r="C7" s="43">
        <f>(OWA!$E$6+OWA!$E$7)*2</f>
        <v>60</v>
      </c>
      <c r="D7" s="43"/>
      <c r="E7" s="43"/>
      <c r="F7" s="43"/>
    </row>
  </sheetData>
  <mergeCells count="2">
    <mergeCell ref="C6:F6"/>
    <mergeCell ref="C7:F7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C7" sqref="C7:F7"/>
    </sheetView>
  </sheetViews>
  <sheetFormatPr baseColWidth="10" defaultRowHeight="12.75" x14ac:dyDescent="0.2"/>
  <sheetData>
    <row r="1" spans="1:6" x14ac:dyDescent="0.2">
      <c r="B1" s="1" t="s">
        <v>0</v>
      </c>
      <c r="C1" s="1" t="s">
        <v>1</v>
      </c>
      <c r="D1" s="1" t="s">
        <v>2</v>
      </c>
      <c r="E1" s="1" t="s">
        <v>4</v>
      </c>
      <c r="F1" s="1" t="s">
        <v>11</v>
      </c>
    </row>
    <row r="2" spans="1:6" x14ac:dyDescent="0.2">
      <c r="A2" t="s">
        <v>18</v>
      </c>
      <c r="B2" s="1" t="s">
        <v>7</v>
      </c>
      <c r="C2" s="2">
        <v>0.7</v>
      </c>
      <c r="D2" s="2">
        <v>0.7</v>
      </c>
      <c r="E2" s="2">
        <v>0.7</v>
      </c>
      <c r="F2" s="2">
        <v>0.7</v>
      </c>
    </row>
    <row r="3" spans="1:6" x14ac:dyDescent="0.2">
      <c r="A3" t="s">
        <v>19</v>
      </c>
      <c r="B3" s="1" t="s">
        <v>8</v>
      </c>
      <c r="C3" s="3">
        <v>0.83</v>
      </c>
      <c r="D3" s="3">
        <v>0.8</v>
      </c>
      <c r="E3" s="3">
        <v>0.83</v>
      </c>
      <c r="F3" s="3">
        <v>0.8</v>
      </c>
    </row>
    <row r="4" spans="1:6" x14ac:dyDescent="0.2">
      <c r="A4" t="s">
        <v>20</v>
      </c>
      <c r="B4" s="1" t="s">
        <v>9</v>
      </c>
      <c r="C4" s="3">
        <v>0.83</v>
      </c>
      <c r="D4" s="3">
        <v>0.8</v>
      </c>
      <c r="E4" s="3">
        <v>0</v>
      </c>
      <c r="F4" s="3">
        <v>0</v>
      </c>
    </row>
    <row r="5" spans="1:6" x14ac:dyDescent="0.2">
      <c r="A5" t="s">
        <v>21</v>
      </c>
      <c r="B5" s="1" t="s">
        <v>10</v>
      </c>
      <c r="C5" s="3">
        <v>1.66</v>
      </c>
      <c r="D5" s="3">
        <v>1.6</v>
      </c>
      <c r="E5" s="3">
        <v>1.66</v>
      </c>
      <c r="F5" s="3">
        <v>1.6</v>
      </c>
    </row>
    <row r="6" spans="1:6" x14ac:dyDescent="0.2">
      <c r="A6" t="s">
        <v>24</v>
      </c>
      <c r="B6" s="1" t="s">
        <v>24</v>
      </c>
      <c r="C6" s="3" t="s">
        <v>24</v>
      </c>
      <c r="D6" s="3" t="s">
        <v>24</v>
      </c>
      <c r="E6" s="3" t="s">
        <v>24</v>
      </c>
      <c r="F6" s="3" t="s">
        <v>24</v>
      </c>
    </row>
    <row r="7" spans="1:6" x14ac:dyDescent="0.2">
      <c r="A7" t="s">
        <v>22</v>
      </c>
      <c r="B7" s="1" t="s">
        <v>3</v>
      </c>
      <c r="C7" s="43">
        <f>(OWA!$E$6+OWA!$E$7)*2</f>
        <v>60</v>
      </c>
      <c r="D7" s="43"/>
      <c r="E7" s="43"/>
      <c r="F7" s="43"/>
    </row>
  </sheetData>
  <mergeCells count="1">
    <mergeCell ref="C7:F7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workbookViewId="0">
      <selection activeCell="G21" sqref="G21"/>
    </sheetView>
  </sheetViews>
  <sheetFormatPr baseColWidth="10" defaultRowHeight="12.75" x14ac:dyDescent="0.2"/>
  <sheetData>
    <row r="1" spans="1:6" x14ac:dyDescent="0.2">
      <c r="B1" s="1" t="s">
        <v>0</v>
      </c>
      <c r="C1" s="1" t="s">
        <v>1</v>
      </c>
      <c r="D1" s="1" t="s">
        <v>2</v>
      </c>
      <c r="E1" s="1" t="s">
        <v>4</v>
      </c>
      <c r="F1" s="1" t="s">
        <v>11</v>
      </c>
    </row>
    <row r="2" spans="1:6" x14ac:dyDescent="0.2">
      <c r="A2" t="s">
        <v>18</v>
      </c>
      <c r="B2" s="1" t="s">
        <v>7</v>
      </c>
      <c r="C2" s="2">
        <v>0.7</v>
      </c>
      <c r="D2" s="2">
        <v>0.7</v>
      </c>
      <c r="E2" s="2">
        <v>0.7</v>
      </c>
      <c r="F2" s="2">
        <v>0.7</v>
      </c>
    </row>
    <row r="3" spans="1:6" x14ac:dyDescent="0.2">
      <c r="A3" t="s">
        <v>19</v>
      </c>
      <c r="B3" s="1" t="s">
        <v>8</v>
      </c>
      <c r="C3" s="3">
        <v>0.83</v>
      </c>
      <c r="D3" s="3">
        <v>0.8</v>
      </c>
      <c r="E3" s="3">
        <v>0.83</v>
      </c>
      <c r="F3" s="3">
        <v>0.8</v>
      </c>
    </row>
    <row r="4" spans="1:6" x14ac:dyDescent="0.2">
      <c r="A4" t="s">
        <v>20</v>
      </c>
      <c r="B4" s="1" t="s">
        <v>9</v>
      </c>
      <c r="C4" s="3">
        <v>0.83</v>
      </c>
      <c r="D4" s="3">
        <v>0.8</v>
      </c>
      <c r="E4" s="3">
        <v>0</v>
      </c>
      <c r="F4" s="3">
        <v>0</v>
      </c>
    </row>
    <row r="5" spans="1:6" x14ac:dyDescent="0.2">
      <c r="A5" t="s">
        <v>21</v>
      </c>
      <c r="B5" s="1" t="s">
        <v>10</v>
      </c>
      <c r="C5" s="3">
        <v>1.66</v>
      </c>
      <c r="D5" s="3">
        <v>1.6</v>
      </c>
      <c r="E5" s="3">
        <v>1.66</v>
      </c>
      <c r="F5" s="3">
        <v>1.6</v>
      </c>
    </row>
    <row r="6" spans="1:6" x14ac:dyDescent="0.2">
      <c r="A6" s="9" t="s">
        <v>52</v>
      </c>
      <c r="B6" s="1" t="s">
        <v>5</v>
      </c>
      <c r="C6" s="5">
        <f>C7*1.6</f>
        <v>96</v>
      </c>
      <c r="D6" s="5"/>
      <c r="E6" s="5"/>
      <c r="F6" s="5"/>
    </row>
    <row r="7" spans="1:6" x14ac:dyDescent="0.2">
      <c r="A7" t="s">
        <v>23</v>
      </c>
      <c r="B7" s="1" t="s">
        <v>6</v>
      </c>
      <c r="C7" s="43">
        <f>(OWA!$E$6+OWA!$E$7)*2</f>
        <v>60</v>
      </c>
      <c r="D7" s="43"/>
      <c r="E7" s="43"/>
      <c r="F7" s="43"/>
    </row>
    <row r="17" spans="7:12" x14ac:dyDescent="0.2">
      <c r="G17" t="s">
        <v>18</v>
      </c>
      <c r="H17" s="1" t="s">
        <v>7</v>
      </c>
      <c r="I17" s="2">
        <v>0.7</v>
      </c>
      <c r="J17" s="2">
        <v>0.7</v>
      </c>
      <c r="K17" s="2">
        <v>0.7</v>
      </c>
      <c r="L17" s="2">
        <v>0.7</v>
      </c>
    </row>
    <row r="18" spans="7:12" x14ac:dyDescent="0.2">
      <c r="G18" t="s">
        <v>19</v>
      </c>
      <c r="H18" s="1" t="s">
        <v>8</v>
      </c>
      <c r="I18" s="3">
        <v>0.83</v>
      </c>
      <c r="J18" s="3">
        <v>0.8</v>
      </c>
      <c r="K18" s="3">
        <v>0.83</v>
      </c>
      <c r="L18" s="3">
        <v>0.8</v>
      </c>
    </row>
    <row r="19" spans="7:12" x14ac:dyDescent="0.2">
      <c r="G19" t="s">
        <v>20</v>
      </c>
      <c r="H19" s="1" t="s">
        <v>9</v>
      </c>
      <c r="I19" s="3">
        <v>0.83</v>
      </c>
      <c r="J19" s="3">
        <v>0.8</v>
      </c>
      <c r="K19" s="3">
        <v>0</v>
      </c>
      <c r="L19" s="3">
        <v>0</v>
      </c>
    </row>
    <row r="20" spans="7:12" x14ac:dyDescent="0.2">
      <c r="G20" t="s">
        <v>21</v>
      </c>
      <c r="H20" s="1" t="s">
        <v>10</v>
      </c>
      <c r="I20" s="3">
        <v>1.66</v>
      </c>
      <c r="J20" s="3">
        <v>1.6</v>
      </c>
      <c r="K20" s="3">
        <v>1.66</v>
      </c>
      <c r="L20" s="3">
        <v>1.6</v>
      </c>
    </row>
    <row r="21" spans="7:12" x14ac:dyDescent="0.2">
      <c r="G21" s="9" t="s">
        <v>52</v>
      </c>
      <c r="H21" s="1" t="s">
        <v>5</v>
      </c>
      <c r="I21" s="5">
        <f>I22*1.6</f>
        <v>320</v>
      </c>
      <c r="J21" s="5"/>
      <c r="K21" s="5"/>
      <c r="L21" s="5"/>
    </row>
    <row r="22" spans="7:12" x14ac:dyDescent="0.2">
      <c r="G22" t="s">
        <v>23</v>
      </c>
      <c r="H22" s="1" t="s">
        <v>6</v>
      </c>
      <c r="I22" s="4">
        <f>OWA!$E$6*OWA!$E$7</f>
        <v>200</v>
      </c>
      <c r="J22" s="4"/>
      <c r="K22" s="4"/>
      <c r="L22" s="4"/>
    </row>
  </sheetData>
  <mergeCells count="1">
    <mergeCell ref="C7:F7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C7" sqref="C7:F7"/>
    </sheetView>
  </sheetViews>
  <sheetFormatPr baseColWidth="10" defaultRowHeight="12.75" x14ac:dyDescent="0.2"/>
  <sheetData>
    <row r="1" spans="1:6" x14ac:dyDescent="0.2">
      <c r="B1" s="1" t="s">
        <v>0</v>
      </c>
      <c r="C1" s="1" t="s">
        <v>1</v>
      </c>
      <c r="D1" s="1" t="s">
        <v>2</v>
      </c>
      <c r="E1" s="1" t="s">
        <v>4</v>
      </c>
      <c r="F1" s="1" t="s">
        <v>11</v>
      </c>
    </row>
    <row r="2" spans="1:6" x14ac:dyDescent="0.2">
      <c r="A2" t="s">
        <v>18</v>
      </c>
      <c r="B2" s="1" t="s">
        <v>7</v>
      </c>
      <c r="C2" s="2">
        <v>0.7</v>
      </c>
      <c r="D2" s="2">
        <v>0.7</v>
      </c>
      <c r="E2" s="2">
        <v>0.7</v>
      </c>
      <c r="F2" s="2">
        <v>0.7</v>
      </c>
    </row>
    <row r="3" spans="1:6" x14ac:dyDescent="0.2">
      <c r="A3" t="s">
        <v>19</v>
      </c>
      <c r="B3" s="1" t="s">
        <v>12</v>
      </c>
      <c r="C3" s="3">
        <v>0.83</v>
      </c>
      <c r="D3" s="3">
        <v>0.8</v>
      </c>
      <c r="E3" s="3">
        <v>0.83</v>
      </c>
      <c r="F3" s="3">
        <v>0.8</v>
      </c>
    </row>
    <row r="4" spans="1:6" x14ac:dyDescent="0.2">
      <c r="A4" t="s">
        <v>20</v>
      </c>
      <c r="B4" s="1" t="s">
        <v>13</v>
      </c>
      <c r="C4" s="3">
        <v>0.83</v>
      </c>
      <c r="D4" s="3">
        <v>0.8</v>
      </c>
      <c r="E4" s="3">
        <v>0</v>
      </c>
      <c r="F4" s="3">
        <v>0</v>
      </c>
    </row>
    <row r="5" spans="1:6" x14ac:dyDescent="0.2">
      <c r="A5" t="s">
        <v>21</v>
      </c>
      <c r="B5" s="1" t="s">
        <v>14</v>
      </c>
      <c r="C5" s="3">
        <v>1.66</v>
      </c>
      <c r="D5" s="3">
        <v>1.6</v>
      </c>
      <c r="E5" s="3">
        <v>1.66</v>
      </c>
      <c r="F5" s="3">
        <v>1.6</v>
      </c>
    </row>
    <row r="6" spans="1:6" x14ac:dyDescent="0.2">
      <c r="A6" t="s">
        <v>24</v>
      </c>
      <c r="B6" s="1" t="s">
        <v>24</v>
      </c>
      <c r="C6" s="3" t="s">
        <v>24</v>
      </c>
      <c r="D6" s="3" t="s">
        <v>24</v>
      </c>
      <c r="E6" s="3" t="s">
        <v>24</v>
      </c>
      <c r="F6" s="3" t="s">
        <v>24</v>
      </c>
    </row>
    <row r="7" spans="1:6" x14ac:dyDescent="0.2">
      <c r="A7" t="s">
        <v>22</v>
      </c>
      <c r="B7" s="1" t="s">
        <v>3</v>
      </c>
      <c r="C7" s="43">
        <f>(OWA!$E$6+OWA!$E$7)*2</f>
        <v>60</v>
      </c>
      <c r="D7" s="43"/>
      <c r="E7" s="43"/>
      <c r="F7" s="43"/>
    </row>
  </sheetData>
  <mergeCells count="1">
    <mergeCell ref="C7:F7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A6" sqref="A6"/>
    </sheetView>
  </sheetViews>
  <sheetFormatPr baseColWidth="10" defaultRowHeight="12.75" x14ac:dyDescent="0.2"/>
  <sheetData>
    <row r="1" spans="1:6" x14ac:dyDescent="0.2">
      <c r="B1" s="1" t="s">
        <v>0</v>
      </c>
      <c r="C1" s="1" t="s">
        <v>1</v>
      </c>
      <c r="D1" s="1" t="s">
        <v>2</v>
      </c>
      <c r="E1" s="1" t="s">
        <v>4</v>
      </c>
      <c r="F1" s="1" t="s">
        <v>11</v>
      </c>
    </row>
    <row r="2" spans="1:6" x14ac:dyDescent="0.2">
      <c r="A2" t="s">
        <v>18</v>
      </c>
      <c r="B2" s="1" t="s">
        <v>7</v>
      </c>
      <c r="C2" s="2">
        <v>0.7</v>
      </c>
      <c r="D2" s="2">
        <v>0.7</v>
      </c>
      <c r="E2" s="2">
        <v>0.7</v>
      </c>
      <c r="F2" s="2">
        <v>0.7</v>
      </c>
    </row>
    <row r="3" spans="1:6" x14ac:dyDescent="0.2">
      <c r="A3" t="s">
        <v>19</v>
      </c>
      <c r="B3" s="1" t="s">
        <v>12</v>
      </c>
      <c r="C3" s="3">
        <v>0.83</v>
      </c>
      <c r="D3" s="3">
        <v>0.8</v>
      </c>
      <c r="E3" s="3">
        <v>0.83</v>
      </c>
      <c r="F3" s="3">
        <v>0.8</v>
      </c>
    </row>
    <row r="4" spans="1:6" x14ac:dyDescent="0.2">
      <c r="A4" t="s">
        <v>20</v>
      </c>
      <c r="B4" s="1" t="s">
        <v>13</v>
      </c>
      <c r="C4" s="3">
        <v>0.83</v>
      </c>
      <c r="D4" s="3">
        <v>0.8</v>
      </c>
      <c r="E4" s="3">
        <v>0</v>
      </c>
      <c r="F4" s="3">
        <v>0</v>
      </c>
    </row>
    <row r="5" spans="1:6" x14ac:dyDescent="0.2">
      <c r="A5" t="s">
        <v>21</v>
      </c>
      <c r="B5" s="1" t="s">
        <v>14</v>
      </c>
      <c r="C5" s="3">
        <v>1.66</v>
      </c>
      <c r="D5" s="3">
        <v>1.6</v>
      </c>
      <c r="E5" s="3">
        <v>1.66</v>
      </c>
      <c r="F5" s="3">
        <v>1.6</v>
      </c>
    </row>
    <row r="6" spans="1:6" x14ac:dyDescent="0.2">
      <c r="A6" s="9" t="s">
        <v>52</v>
      </c>
      <c r="B6" s="1" t="s">
        <v>15</v>
      </c>
      <c r="C6" s="44">
        <f>C7*1.6</f>
        <v>96</v>
      </c>
      <c r="D6" s="44"/>
      <c r="E6" s="44"/>
      <c r="F6" s="44"/>
    </row>
    <row r="7" spans="1:6" x14ac:dyDescent="0.2">
      <c r="A7" t="s">
        <v>23</v>
      </c>
      <c r="B7" s="1" t="s">
        <v>6</v>
      </c>
      <c r="C7" s="43">
        <f>(OWA!$E$6+OWA!$E$7)*2</f>
        <v>60</v>
      </c>
      <c r="D7" s="43"/>
      <c r="E7" s="43"/>
      <c r="F7" s="43"/>
    </row>
  </sheetData>
  <mergeCells count="2">
    <mergeCell ref="C6:F6"/>
    <mergeCell ref="C7:F7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J16" sqref="J16"/>
    </sheetView>
  </sheetViews>
  <sheetFormatPr baseColWidth="10" defaultRowHeight="12.75" x14ac:dyDescent="0.2"/>
  <sheetData>
    <row r="1" spans="1:6" x14ac:dyDescent="0.2">
      <c r="B1" s="1" t="s">
        <v>0</v>
      </c>
      <c r="C1" s="1" t="s">
        <v>1</v>
      </c>
      <c r="D1" s="1" t="s">
        <v>2</v>
      </c>
      <c r="E1" s="1" t="s">
        <v>4</v>
      </c>
      <c r="F1" s="1" t="s">
        <v>11</v>
      </c>
    </row>
    <row r="2" spans="1:6" x14ac:dyDescent="0.2">
      <c r="A2" t="s">
        <v>18</v>
      </c>
      <c r="B2" s="1" t="s">
        <v>7</v>
      </c>
      <c r="C2" s="2">
        <v>0.7</v>
      </c>
      <c r="D2" s="2">
        <v>0.7</v>
      </c>
      <c r="E2" s="2">
        <v>1.1000000000000001</v>
      </c>
      <c r="F2" s="2">
        <v>1.1000000000000001</v>
      </c>
    </row>
    <row r="3" spans="1:6" x14ac:dyDescent="0.2">
      <c r="A3" t="s">
        <v>19</v>
      </c>
      <c r="B3" s="1">
        <v>45</v>
      </c>
      <c r="C3" s="3">
        <v>0.83</v>
      </c>
      <c r="D3" s="3">
        <v>0.8</v>
      </c>
      <c r="E3" s="3">
        <v>1.66</v>
      </c>
      <c r="F3" s="3">
        <v>1.6</v>
      </c>
    </row>
    <row r="4" spans="1:6" x14ac:dyDescent="0.2">
      <c r="A4" t="s">
        <v>20</v>
      </c>
      <c r="B4" s="1">
        <v>46</v>
      </c>
      <c r="C4" s="3">
        <v>0.83</v>
      </c>
      <c r="D4" s="3">
        <v>0.8</v>
      </c>
      <c r="E4" s="3">
        <v>0.83</v>
      </c>
      <c r="F4" s="3">
        <v>0.8</v>
      </c>
    </row>
    <row r="5" spans="1:6" x14ac:dyDescent="0.2">
      <c r="A5" t="s">
        <v>21</v>
      </c>
      <c r="B5" s="1">
        <v>47</v>
      </c>
      <c r="C5" s="3">
        <v>1.66</v>
      </c>
      <c r="D5" s="3">
        <v>1.6</v>
      </c>
      <c r="E5" s="1">
        <v>0</v>
      </c>
      <c r="F5" s="1">
        <v>0</v>
      </c>
    </row>
    <row r="6" spans="1:6" x14ac:dyDescent="0.2">
      <c r="A6" s="9" t="s">
        <v>54</v>
      </c>
      <c r="B6" s="1">
        <v>819</v>
      </c>
      <c r="C6" s="2">
        <f>C7*0.42</f>
        <v>25.2</v>
      </c>
      <c r="D6" s="2">
        <f>C7*0.4</f>
        <v>24</v>
      </c>
      <c r="E6" s="2">
        <f>C7*0.42</f>
        <v>25.2</v>
      </c>
      <c r="F6" s="2">
        <f>C7*0.4</f>
        <v>24</v>
      </c>
    </row>
    <row r="7" spans="1:6" x14ac:dyDescent="0.2">
      <c r="A7" t="s">
        <v>23</v>
      </c>
      <c r="B7" s="1" t="s">
        <v>16</v>
      </c>
      <c r="C7" s="43">
        <f>(OWA!$E$6+OWA!$E$7)*2</f>
        <v>60</v>
      </c>
      <c r="D7" s="43"/>
      <c r="E7" s="43"/>
      <c r="F7" s="43"/>
    </row>
  </sheetData>
  <mergeCells count="1">
    <mergeCell ref="C7:F7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E16" sqref="E16"/>
    </sheetView>
  </sheetViews>
  <sheetFormatPr baseColWidth="10" defaultRowHeight="12.75" x14ac:dyDescent="0.2"/>
  <sheetData>
    <row r="1" spans="1:7" x14ac:dyDescent="0.2">
      <c r="B1" s="1" t="s">
        <v>0</v>
      </c>
      <c r="C1" s="1" t="s">
        <v>1</v>
      </c>
      <c r="D1" s="1" t="s">
        <v>2</v>
      </c>
      <c r="E1" s="1" t="s">
        <v>4</v>
      </c>
      <c r="F1" s="1" t="s">
        <v>11</v>
      </c>
    </row>
    <row r="2" spans="1:7" x14ac:dyDescent="0.2">
      <c r="A2" t="s">
        <v>18</v>
      </c>
      <c r="B2" s="1" t="s">
        <v>7</v>
      </c>
      <c r="C2" s="2">
        <v>0.7</v>
      </c>
      <c r="D2" s="2">
        <v>0.7</v>
      </c>
      <c r="E2">
        <v>0</v>
      </c>
      <c r="F2">
        <v>0</v>
      </c>
    </row>
    <row r="3" spans="1:7" x14ac:dyDescent="0.2">
      <c r="A3" t="s">
        <v>19</v>
      </c>
      <c r="B3" s="1">
        <v>3500</v>
      </c>
      <c r="C3" s="3">
        <v>0.83</v>
      </c>
      <c r="D3" s="3">
        <v>0.8</v>
      </c>
      <c r="E3">
        <v>0</v>
      </c>
      <c r="F3">
        <v>0</v>
      </c>
      <c r="G3" s="1"/>
    </row>
    <row r="4" spans="1:7" x14ac:dyDescent="0.2">
      <c r="A4" t="s">
        <v>20</v>
      </c>
      <c r="B4" s="1">
        <v>3512</v>
      </c>
      <c r="C4" s="3">
        <v>0.83</v>
      </c>
      <c r="D4" s="3">
        <v>0.8</v>
      </c>
      <c r="E4">
        <v>0</v>
      </c>
      <c r="F4">
        <v>0</v>
      </c>
    </row>
    <row r="5" spans="1:7" x14ac:dyDescent="0.2">
      <c r="A5" t="s">
        <v>21</v>
      </c>
      <c r="B5" s="1">
        <v>3514</v>
      </c>
      <c r="C5" s="3">
        <v>1.66</v>
      </c>
      <c r="D5" s="3">
        <v>1.6</v>
      </c>
      <c r="E5">
        <v>0</v>
      </c>
      <c r="F5">
        <v>0</v>
      </c>
    </row>
    <row r="6" spans="1:7" x14ac:dyDescent="0.2">
      <c r="A6" t="s">
        <v>24</v>
      </c>
      <c r="B6" s="1" t="s">
        <v>24</v>
      </c>
      <c r="C6" s="3" t="s">
        <v>24</v>
      </c>
      <c r="D6" s="3" t="s">
        <v>24</v>
      </c>
      <c r="E6">
        <v>0</v>
      </c>
      <c r="F6">
        <v>0</v>
      </c>
    </row>
    <row r="7" spans="1:7" x14ac:dyDescent="0.2">
      <c r="A7" t="s">
        <v>22</v>
      </c>
      <c r="B7" s="4" t="s">
        <v>3</v>
      </c>
      <c r="C7" s="43">
        <f>(OWA!$E$6+OWA!$E$7)*2</f>
        <v>60</v>
      </c>
      <c r="D7" s="43"/>
      <c r="E7" s="11">
        <v>0</v>
      </c>
      <c r="F7">
        <v>0</v>
      </c>
    </row>
  </sheetData>
  <mergeCells count="1">
    <mergeCell ref="C7:D7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OWA</vt:lpstr>
      <vt:lpstr>S3</vt:lpstr>
      <vt:lpstr>S3a</vt:lpstr>
      <vt:lpstr>S3cliq</vt:lpstr>
      <vt:lpstr>S3a cliq</vt:lpstr>
      <vt:lpstr>S15 cliq</vt:lpstr>
      <vt:lpstr>S15a cliq</vt:lpstr>
      <vt:lpstr>S19</vt:lpstr>
      <vt:lpstr>S15b</vt:lpstr>
      <vt:lpstr>OWA!Druckbereich</vt:lpstr>
    </vt:vector>
  </TitlesOfParts>
  <Company>Odenwald Faserplattenwerk GmbH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Plötzner</dc:creator>
  <cp:lastModifiedBy>Cathrin Gerhard-Kaufmann</cp:lastModifiedBy>
  <cp:lastPrinted>2019-03-28T10:17:37Z</cp:lastPrinted>
  <dcterms:created xsi:type="dcterms:W3CDTF">2018-08-27T08:31:31Z</dcterms:created>
  <dcterms:modified xsi:type="dcterms:W3CDTF">2019-05-06T09:04:50Z</dcterms:modified>
</cp:coreProperties>
</file>